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2000" windowHeight="6390" activeTab="0"/>
  </bookViews>
  <sheets>
    <sheet name="Опис." sheetId="1" r:id="rId1"/>
    <sheet name="Жим гор." sheetId="2" r:id="rId2"/>
    <sheet name="Жим гор. с фиксир. прогрессией" sheetId="3" r:id="rId3"/>
    <sheet name="Присед" sheetId="4" r:id="rId4"/>
    <sheet name="Ст. тяга" sheetId="5" r:id="rId5"/>
  </sheets>
  <definedNames/>
  <calcPr fullCalcOnLoad="1"/>
</workbook>
</file>

<file path=xl/sharedStrings.xml><?xml version="1.0" encoding="utf-8"?>
<sst xmlns="http://schemas.openxmlformats.org/spreadsheetml/2006/main" count="57" uniqueCount="36">
  <si>
    <t>University of Washington 5x5 Workout Schedule</t>
  </si>
  <si>
    <t xml:space="preserve">С помощью этого файла вы сможете построить цикл, состоящий из 14-ти недель.  </t>
  </si>
  <si>
    <t>Мы используем такие циклы для развития силы в Университете Штата Вашингтон, работая по схеме "5 х 5".</t>
  </si>
  <si>
    <t>В конце цикла вы сможете увеличить свой максимум на 10%.</t>
  </si>
  <si>
    <t>Оригинальная версия этой схемы требовала занятий 3 раза в неделю, но мы уменьшили частоту до 2-х в недель.</t>
  </si>
  <si>
    <t>Не стоит налегать слишком сильно на вспомогательные упражнения, занимаясь по этой схеме.</t>
  </si>
  <si>
    <t>Перед рабочими сетами, разумеется, нужно делать разминку.</t>
  </si>
  <si>
    <t>Введите начальную дату и свой текущий максимум и вы получите график тренировок.</t>
  </si>
  <si>
    <t>Веса можно округлять с точностью до 2 кг.</t>
  </si>
  <si>
    <t>Введите начальную дату:</t>
  </si>
  <si>
    <t>в формате "мм/дд/гг"</t>
  </si>
  <si>
    <t>Конец</t>
  </si>
  <si>
    <t>Введите свой текущий максимум в жиме:</t>
  </si>
  <si>
    <t>Тренировка</t>
  </si>
  <si>
    <t>сет 1</t>
  </si>
  <si>
    <t>сет 2</t>
  </si>
  <si>
    <t>сет 3</t>
  </si>
  <si>
    <t>сет 4</t>
  </si>
  <si>
    <t>сет 5</t>
  </si>
  <si>
    <t>После разминки идите на максимум</t>
  </si>
  <si>
    <t>Введите нач.дату:</t>
  </si>
  <si>
    <t>в формате "мм/чч/гг".</t>
  </si>
  <si>
    <t>Введите свой текущий максимум в жиме</t>
  </si>
  <si>
    <t>рекомендуемый начальный вес*</t>
  </si>
  <si>
    <t>реальный начальный вес*</t>
  </si>
  <si>
    <t>после разминки идите на максимум</t>
  </si>
  <si>
    <t>*Если вы начнёте с рекомендуемого начального веса, то учитывая вес блинов стандартной олимпийской штанги,</t>
  </si>
  <si>
    <t>вы без труда сможете набрать на грифе рекомендуемые веса.  Если же вы начнёте со своего веса (реальный начальный вес), то</t>
  </si>
  <si>
    <t>возможно, вам понадобяться микроблины.</t>
  </si>
  <si>
    <t>Рекомендуем вам вводить к клетку E5 число, указанное в "рекомендуемый начальный вес".</t>
  </si>
  <si>
    <t>Введите текущий максимум в приседаниях</t>
  </si>
  <si>
    <t>Сет 1</t>
  </si>
  <si>
    <t>после разминки, идите на максимум</t>
  </si>
  <si>
    <t>Введите начальную дату</t>
  </si>
  <si>
    <t>Введите текущий максимум в становой тяге</t>
  </si>
  <si>
    <t>После разминки -идите на максимум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</si>
</sst>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173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1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172" fontId="1" fillId="0" borderId="2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D14" sqref="D14"/>
    </sheetView>
  </sheetViews>
  <sheetFormatPr defaultColWidth="9.140625" defaultRowHeight="12.75"/>
  <cols>
    <col min="7" max="7" width="11.57421875" style="0" customWidth="1"/>
  </cols>
  <sheetData>
    <row r="1" spans="1:7" ht="18">
      <c r="A1" s="20" t="s">
        <v>0</v>
      </c>
      <c r="B1" s="20"/>
      <c r="C1" s="20"/>
      <c r="D1" s="20"/>
      <c r="E1" s="20"/>
      <c r="F1" s="20"/>
      <c r="G1" s="20"/>
    </row>
    <row r="4" ht="12.75">
      <c r="A4" s="26" t="s">
        <v>1</v>
      </c>
    </row>
    <row r="5" ht="12.75">
      <c r="A5" s="26" t="s">
        <v>2</v>
      </c>
    </row>
    <row r="6" ht="12.75">
      <c r="A6" s="26" t="s">
        <v>3</v>
      </c>
    </row>
    <row r="7" ht="12.75">
      <c r="A7" s="26" t="s">
        <v>4</v>
      </c>
    </row>
    <row r="8" ht="12.75">
      <c r="A8" s="26" t="s">
        <v>5</v>
      </c>
    </row>
    <row r="9" ht="12.75">
      <c r="A9" s="26" t="s">
        <v>6</v>
      </c>
    </row>
    <row r="10" ht="12.75">
      <c r="A10" s="26"/>
    </row>
    <row r="11" ht="12.75">
      <c r="A11" s="26" t="s">
        <v>7</v>
      </c>
    </row>
    <row r="12" ht="12.75">
      <c r="A12" s="26" t="s">
        <v>8</v>
      </c>
    </row>
  </sheetData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0.140625" style="1" bestFit="1" customWidth="1"/>
    <col min="4" max="4" width="10.8515625" style="1" customWidth="1"/>
    <col min="5" max="5" width="13.28125" style="1" bestFit="1" customWidth="1"/>
    <col min="6" max="6" width="13.00390625" style="1" customWidth="1"/>
    <col min="7" max="7" width="11.421875" style="1" customWidth="1"/>
    <col min="8" max="16384" width="9.140625" style="1" customWidth="1"/>
  </cols>
  <sheetData>
    <row r="1" spans="1:7" ht="18.75" customHeight="1">
      <c r="A1" s="22" t="s">
        <v>9</v>
      </c>
      <c r="B1" s="22"/>
      <c r="C1" s="22"/>
      <c r="D1" s="5">
        <v>36626</v>
      </c>
      <c r="F1" s="1" t="s">
        <v>11</v>
      </c>
      <c r="G1" s="2">
        <f>D1+(14*7)</f>
        <v>36724</v>
      </c>
    </row>
    <row r="2" spans="1:6" ht="15">
      <c r="A2" s="1" t="s">
        <v>10</v>
      </c>
      <c r="C2" s="2"/>
      <c r="F2" s="2"/>
    </row>
    <row r="3" spans="2:6" ht="15.75">
      <c r="B3" s="21" t="s">
        <v>12</v>
      </c>
      <c r="C3" s="21"/>
      <c r="D3" s="21"/>
      <c r="E3" s="21"/>
      <c r="F3" s="6">
        <v>128</v>
      </c>
    </row>
    <row r="5" spans="2:7" ht="15.75">
      <c r="B5" s="24" t="s">
        <v>13</v>
      </c>
      <c r="C5" s="24" t="s">
        <v>14</v>
      </c>
      <c r="D5" s="24" t="s">
        <v>15</v>
      </c>
      <c r="E5" s="24" t="s">
        <v>16</v>
      </c>
      <c r="F5" s="24" t="s">
        <v>17</v>
      </c>
      <c r="G5" s="24" t="s">
        <v>18</v>
      </c>
    </row>
    <row r="6" spans="2:7" ht="15">
      <c r="B6" s="7">
        <v>1</v>
      </c>
      <c r="C6" s="8">
        <f>0.35*$F$3</f>
        <v>44.8</v>
      </c>
      <c r="D6" s="8">
        <f>0.4*$F$3</f>
        <v>51.2</v>
      </c>
      <c r="E6" s="8">
        <f>0.45*$F$3</f>
        <v>57.6</v>
      </c>
      <c r="F6" s="8">
        <f>0.5*$F$3</f>
        <v>64</v>
      </c>
      <c r="G6" s="8">
        <f>0.55*$F$3</f>
        <v>70.4</v>
      </c>
    </row>
    <row r="7" spans="2:7" ht="15">
      <c r="B7" s="7">
        <v>2</v>
      </c>
      <c r="C7" s="8">
        <f>0.4*$F$3</f>
        <v>51.2</v>
      </c>
      <c r="D7" s="8">
        <f>0.45*$F$3</f>
        <v>57.6</v>
      </c>
      <c r="E7" s="8">
        <f>0.5*$F$3</f>
        <v>64</v>
      </c>
      <c r="F7" s="8">
        <f>0.55*$F$3</f>
        <v>70.4</v>
      </c>
      <c r="G7" s="8">
        <f>0.6*$F$3</f>
        <v>76.8</v>
      </c>
    </row>
    <row r="8" spans="2:7" ht="15">
      <c r="B8" s="7">
        <v>3</v>
      </c>
      <c r="C8" s="8">
        <f>0.45*$F$3</f>
        <v>57.6</v>
      </c>
      <c r="D8" s="8">
        <f>0.5*$F$3</f>
        <v>64</v>
      </c>
      <c r="E8" s="8">
        <f>0.55*$F$3</f>
        <v>70.4</v>
      </c>
      <c r="F8" s="8">
        <f>0.6*$F$3</f>
        <v>76.8</v>
      </c>
      <c r="G8" s="8">
        <f>0.65*$F$3</f>
        <v>83.2</v>
      </c>
    </row>
    <row r="9" spans="2:7" ht="15">
      <c r="B9" s="7">
        <v>4</v>
      </c>
      <c r="C9" s="8">
        <f>0.4*$F$3</f>
        <v>51.2</v>
      </c>
      <c r="D9" s="8">
        <f>0.45*$F$3</f>
        <v>57.6</v>
      </c>
      <c r="E9" s="8">
        <f>0.5*$F$3</f>
        <v>64</v>
      </c>
      <c r="F9" s="8">
        <f>0.55*$F$3</f>
        <v>70.4</v>
      </c>
      <c r="G9" s="8">
        <f>0.6*$F$3</f>
        <v>76.8</v>
      </c>
    </row>
    <row r="10" spans="2:7" ht="15">
      <c r="B10" s="7">
        <v>5</v>
      </c>
      <c r="C10" s="8">
        <f>0.45*$F$3</f>
        <v>57.6</v>
      </c>
      <c r="D10" s="8">
        <f>0.5*$F$3</f>
        <v>64</v>
      </c>
      <c r="E10" s="8">
        <f>0.55*$F$3</f>
        <v>70.4</v>
      </c>
      <c r="F10" s="8">
        <f>0.6*$F$3</f>
        <v>76.8</v>
      </c>
      <c r="G10" s="8">
        <f>0.65*$F$3</f>
        <v>83.2</v>
      </c>
    </row>
    <row r="11" spans="2:7" ht="15">
      <c r="B11" s="7">
        <v>6</v>
      </c>
      <c r="C11" s="8">
        <f>0.5*$F$3</f>
        <v>64</v>
      </c>
      <c r="D11" s="8">
        <f>0.55*$F$3</f>
        <v>70.4</v>
      </c>
      <c r="E11" s="8">
        <f>0.6*$F$3</f>
        <v>76.8</v>
      </c>
      <c r="F11" s="8">
        <f>0.65*$F$3</f>
        <v>83.2</v>
      </c>
      <c r="G11" s="8">
        <f>0.7*$F$3</f>
        <v>89.6</v>
      </c>
    </row>
    <row r="12" spans="2:7" ht="15">
      <c r="B12" s="7">
        <v>7</v>
      </c>
      <c r="C12" s="8">
        <f>0.45*$F$3</f>
        <v>57.6</v>
      </c>
      <c r="D12" s="8">
        <f>0.5*$F$3</f>
        <v>64</v>
      </c>
      <c r="E12" s="8">
        <f>0.55*$F$3</f>
        <v>70.4</v>
      </c>
      <c r="F12" s="8">
        <f>0.6*$F$3</f>
        <v>76.8</v>
      </c>
      <c r="G12" s="8">
        <f>0.65*$F$3</f>
        <v>83.2</v>
      </c>
    </row>
    <row r="13" spans="2:7" ht="15">
      <c r="B13" s="7">
        <v>8</v>
      </c>
      <c r="C13" s="8">
        <f>0.5*$F$3</f>
        <v>64</v>
      </c>
      <c r="D13" s="8">
        <f>0.55*$F$3</f>
        <v>70.4</v>
      </c>
      <c r="E13" s="8">
        <f>0.6*$F$3</f>
        <v>76.8</v>
      </c>
      <c r="F13" s="8">
        <f>0.65*$F$3</f>
        <v>83.2</v>
      </c>
      <c r="G13" s="8">
        <f>0.7*$F$3</f>
        <v>89.6</v>
      </c>
    </row>
    <row r="14" spans="2:7" ht="15">
      <c r="B14" s="7">
        <v>9</v>
      </c>
      <c r="C14" s="8">
        <f>0.55*$F$3</f>
        <v>70.4</v>
      </c>
      <c r="D14" s="8">
        <f>0.6*$F$3</f>
        <v>76.8</v>
      </c>
      <c r="E14" s="8">
        <f>0.65*$F$3</f>
        <v>83.2</v>
      </c>
      <c r="F14" s="8">
        <f>0.7*$F$3</f>
        <v>89.6</v>
      </c>
      <c r="G14" s="8">
        <f>0.75*$F$3</f>
        <v>96</v>
      </c>
    </row>
    <row r="15" spans="2:7" ht="15">
      <c r="B15" s="7">
        <v>10</v>
      </c>
      <c r="C15" s="8">
        <f>0.5*$F$3</f>
        <v>64</v>
      </c>
      <c r="D15" s="8">
        <f>0.55*$F$3</f>
        <v>70.4</v>
      </c>
      <c r="E15" s="8">
        <f>0.6*$F$3</f>
        <v>76.8</v>
      </c>
      <c r="F15" s="8">
        <f>0.65*$F$3</f>
        <v>83.2</v>
      </c>
      <c r="G15" s="8">
        <f>0.7*$F$3</f>
        <v>89.6</v>
      </c>
    </row>
    <row r="16" spans="2:7" ht="15">
      <c r="B16" s="7">
        <v>11</v>
      </c>
      <c r="C16" s="8">
        <f>0.55*$F$3</f>
        <v>70.4</v>
      </c>
      <c r="D16" s="8">
        <f>0.6*$F$3</f>
        <v>76.8</v>
      </c>
      <c r="E16" s="8">
        <f>0.65*$F$3</f>
        <v>83.2</v>
      </c>
      <c r="F16" s="8">
        <f>0.7*$F$3</f>
        <v>89.6</v>
      </c>
      <c r="G16" s="8">
        <f>0.75*$F$3</f>
        <v>96</v>
      </c>
    </row>
    <row r="17" spans="2:7" ht="15">
      <c r="B17" s="7">
        <v>12</v>
      </c>
      <c r="C17" s="8">
        <f>0.6*$F$3</f>
        <v>76.8</v>
      </c>
      <c r="D17" s="8">
        <f>0.65*$F$3</f>
        <v>83.2</v>
      </c>
      <c r="E17" s="8">
        <f>0.7*$F$3</f>
        <v>89.6</v>
      </c>
      <c r="F17" s="8">
        <f>0.75*$F$3</f>
        <v>96</v>
      </c>
      <c r="G17" s="8">
        <f>0.8*$F$3</f>
        <v>102.4</v>
      </c>
    </row>
    <row r="18" spans="2:7" ht="15">
      <c r="B18" s="7">
        <v>13</v>
      </c>
      <c r="C18" s="8">
        <f>0.55*$F$3</f>
        <v>70.4</v>
      </c>
      <c r="D18" s="8">
        <f>0.6*$F$3</f>
        <v>76.8</v>
      </c>
      <c r="E18" s="8">
        <f>0.65*$F$3</f>
        <v>83.2</v>
      </c>
      <c r="F18" s="8">
        <f>0.7*$F$3</f>
        <v>89.6</v>
      </c>
      <c r="G18" s="8">
        <f>0.75*$F$3</f>
        <v>96</v>
      </c>
    </row>
    <row r="19" spans="2:7" ht="15">
      <c r="B19" s="7">
        <v>14</v>
      </c>
      <c r="C19" s="8">
        <f>0.6*$F$3</f>
        <v>76.8</v>
      </c>
      <c r="D19" s="8">
        <f>0.65*$F$3</f>
        <v>83.2</v>
      </c>
      <c r="E19" s="8">
        <f>0.7*$F$3</f>
        <v>89.6</v>
      </c>
      <c r="F19" s="8">
        <f>0.75*$F$3</f>
        <v>96</v>
      </c>
      <c r="G19" s="8">
        <f>0.8*$F$3</f>
        <v>102.4</v>
      </c>
    </row>
    <row r="20" spans="2:7" ht="15">
      <c r="B20" s="7">
        <v>15</v>
      </c>
      <c r="C20" s="8">
        <f>0.65*$F$3</f>
        <v>83.2</v>
      </c>
      <c r="D20" s="8">
        <f>0.7*$F$3</f>
        <v>89.6</v>
      </c>
      <c r="E20" s="8">
        <f>0.75*$F$3</f>
        <v>96</v>
      </c>
      <c r="F20" s="8">
        <f>0.8*$F$3</f>
        <v>102.4</v>
      </c>
      <c r="G20" s="8">
        <f>0.85*$F$3</f>
        <v>108.8</v>
      </c>
    </row>
    <row r="21" spans="2:7" ht="15">
      <c r="B21" s="7">
        <v>16</v>
      </c>
      <c r="C21" s="8">
        <f>0.6*$F$3</f>
        <v>76.8</v>
      </c>
      <c r="D21" s="8">
        <f>0.65*$F$3</f>
        <v>83.2</v>
      </c>
      <c r="E21" s="8">
        <f>0.7*$F$3</f>
        <v>89.6</v>
      </c>
      <c r="F21" s="8">
        <f>0.75*$F$3</f>
        <v>96</v>
      </c>
      <c r="G21" s="8">
        <f>0.8*$F$3</f>
        <v>102.4</v>
      </c>
    </row>
    <row r="22" spans="2:7" ht="15">
      <c r="B22" s="7">
        <v>17</v>
      </c>
      <c r="C22" s="8">
        <f>0.65*$F$3</f>
        <v>83.2</v>
      </c>
      <c r="D22" s="8">
        <f>0.7*$F$3</f>
        <v>89.6</v>
      </c>
      <c r="E22" s="8">
        <f>0.75*$F$3</f>
        <v>96</v>
      </c>
      <c r="F22" s="8">
        <f>0.8*$F$3</f>
        <v>102.4</v>
      </c>
      <c r="G22" s="8">
        <f>0.85*$F$3</f>
        <v>108.8</v>
      </c>
    </row>
    <row r="23" spans="2:7" ht="15">
      <c r="B23" s="7">
        <v>18</v>
      </c>
      <c r="C23" s="8">
        <f>0.7*$F$3</f>
        <v>89.6</v>
      </c>
      <c r="D23" s="8">
        <f>0.75*$F$3</f>
        <v>96</v>
      </c>
      <c r="E23" s="8">
        <f>0.8*$F$3</f>
        <v>102.4</v>
      </c>
      <c r="F23" s="8">
        <f>0.85*$F$3</f>
        <v>108.8</v>
      </c>
      <c r="G23" s="8">
        <f>0.9*$F$3</f>
        <v>115.2</v>
      </c>
    </row>
    <row r="24" spans="2:7" ht="15">
      <c r="B24" s="7">
        <v>19</v>
      </c>
      <c r="C24" s="8">
        <f>0.65*$F$3</f>
        <v>83.2</v>
      </c>
      <c r="D24" s="8">
        <f>0.7*$F$3</f>
        <v>89.6</v>
      </c>
      <c r="E24" s="8">
        <f>0.75*$F$3</f>
        <v>96</v>
      </c>
      <c r="F24" s="8">
        <f>0.8*$F$3</f>
        <v>102.4</v>
      </c>
      <c r="G24" s="8">
        <f>0.85*$F$3</f>
        <v>108.8</v>
      </c>
    </row>
    <row r="25" spans="2:7" ht="15">
      <c r="B25" s="7">
        <v>20</v>
      </c>
      <c r="C25" s="8">
        <f>0.7*$F$3</f>
        <v>89.6</v>
      </c>
      <c r="D25" s="8">
        <f>0.75*$F$3</f>
        <v>96</v>
      </c>
      <c r="E25" s="8">
        <f>0.8*$F$3</f>
        <v>102.4</v>
      </c>
      <c r="F25" s="8">
        <f>0.85*$F$3</f>
        <v>108.8</v>
      </c>
      <c r="G25" s="8">
        <f>0.9*$F$3</f>
        <v>115.2</v>
      </c>
    </row>
    <row r="26" spans="2:7" ht="15">
      <c r="B26" s="7">
        <v>21</v>
      </c>
      <c r="C26" s="8">
        <f>0.75*$F$3</f>
        <v>96</v>
      </c>
      <c r="D26" s="8">
        <f>0.8*$F$3</f>
        <v>102.4</v>
      </c>
      <c r="E26" s="8">
        <f>0.85*$F$3</f>
        <v>108.8</v>
      </c>
      <c r="F26" s="8">
        <f>0.9*$F$3</f>
        <v>115.2</v>
      </c>
      <c r="G26" s="8">
        <f>0.95*$F$3</f>
        <v>121.6</v>
      </c>
    </row>
    <row r="27" spans="2:7" ht="15">
      <c r="B27" s="7">
        <v>22</v>
      </c>
      <c r="C27" s="8">
        <f>0.7*$F$3</f>
        <v>89.6</v>
      </c>
      <c r="D27" s="8">
        <f>0.75*$F$3</f>
        <v>96</v>
      </c>
      <c r="E27" s="8">
        <f>0.8*$F$3</f>
        <v>102.4</v>
      </c>
      <c r="F27" s="8">
        <f>0.85*$F$3</f>
        <v>108.8</v>
      </c>
      <c r="G27" s="8">
        <f>0.9*$F$3</f>
        <v>115.2</v>
      </c>
    </row>
    <row r="28" spans="2:7" ht="15">
      <c r="B28" s="7">
        <v>23</v>
      </c>
      <c r="C28" s="8">
        <f>0.75*$F$3</f>
        <v>96</v>
      </c>
      <c r="D28" s="8">
        <f>0.8*$F$3</f>
        <v>102.4</v>
      </c>
      <c r="E28" s="8">
        <f>0.85*$F$3</f>
        <v>108.8</v>
      </c>
      <c r="F28" s="8">
        <f>0.9*$F$3</f>
        <v>115.2</v>
      </c>
      <c r="G28" s="8">
        <f>0.95*$F$3</f>
        <v>121.6</v>
      </c>
    </row>
    <row r="29" spans="2:7" ht="15">
      <c r="B29" s="7">
        <v>24</v>
      </c>
      <c r="C29" s="8">
        <f>0.8*$F$3</f>
        <v>102.4</v>
      </c>
      <c r="D29" s="8">
        <f>0.85*$F$3</f>
        <v>108.8</v>
      </c>
      <c r="E29" s="8">
        <f>0.9*$F$3</f>
        <v>115.2</v>
      </c>
      <c r="F29" s="8">
        <f>0.95*$F$3</f>
        <v>121.6</v>
      </c>
      <c r="G29" s="8">
        <f>1*$F$3</f>
        <v>128</v>
      </c>
    </row>
    <row r="30" spans="2:7" ht="15">
      <c r="B30" s="7">
        <v>25</v>
      </c>
      <c r="C30" s="8">
        <f>0.75*$F$3</f>
        <v>96</v>
      </c>
      <c r="D30" s="8">
        <f>0.8*$F$3</f>
        <v>102.4</v>
      </c>
      <c r="E30" s="8">
        <f>0.85*$F$3</f>
        <v>108.8</v>
      </c>
      <c r="F30" s="8">
        <f>0.9*$F$3</f>
        <v>115.2</v>
      </c>
      <c r="G30" s="8">
        <f>0.95*$F$3</f>
        <v>121.6</v>
      </c>
    </row>
    <row r="31" spans="2:7" ht="15">
      <c r="B31" s="7">
        <v>26</v>
      </c>
      <c r="C31" s="8">
        <f>0.8*$F$3</f>
        <v>102.4</v>
      </c>
      <c r="D31" s="8">
        <f>0.85*$F$3</f>
        <v>108.8</v>
      </c>
      <c r="E31" s="8">
        <f>0.9*$F$3</f>
        <v>115.2</v>
      </c>
      <c r="F31" s="8">
        <f>0.95*$F$3</f>
        <v>121.6</v>
      </c>
      <c r="G31" s="8">
        <f>1*$F$3</f>
        <v>128</v>
      </c>
    </row>
    <row r="32" spans="2:7" ht="15">
      <c r="B32" s="7">
        <v>27</v>
      </c>
      <c r="C32" s="8">
        <f>0.85*$F$3</f>
        <v>108.8</v>
      </c>
      <c r="D32" s="8">
        <f>0.9*$F$3</f>
        <v>115.2</v>
      </c>
      <c r="E32" s="8">
        <f>0.95*$F$3</f>
        <v>121.6</v>
      </c>
      <c r="F32" s="8">
        <f>1*$F$3</f>
        <v>128</v>
      </c>
      <c r="G32" s="8">
        <f>1.05*$F$3</f>
        <v>134.4</v>
      </c>
    </row>
    <row r="33" spans="2:8" ht="15">
      <c r="B33" s="7">
        <v>28</v>
      </c>
      <c r="C33" s="8">
        <f>0.8*$F$3</f>
        <v>102.4</v>
      </c>
      <c r="D33" s="8">
        <f>0.85*$F$3</f>
        <v>108.8</v>
      </c>
      <c r="E33" s="8">
        <f>0.9*$F$3</f>
        <v>115.2</v>
      </c>
      <c r="F33" s="8">
        <f>0.95*$F$3</f>
        <v>121.6</v>
      </c>
      <c r="G33" s="8">
        <f>1*$F$3</f>
        <v>128</v>
      </c>
      <c r="H33" s="9"/>
    </row>
    <row r="34" spans="2:3" ht="15">
      <c r="B34" s="4">
        <v>29</v>
      </c>
      <c r="C34" s="1" t="s">
        <v>19</v>
      </c>
    </row>
  </sheetData>
  <mergeCells count="2">
    <mergeCell ref="B3:E3"/>
    <mergeCell ref="A1:C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selection activeCell="I12" sqref="I12"/>
    </sheetView>
  </sheetViews>
  <sheetFormatPr defaultColWidth="9.140625" defaultRowHeight="12.75"/>
  <cols>
    <col min="1" max="1" width="13.421875" style="1" customWidth="1"/>
    <col min="2" max="2" width="10.140625" style="1" bestFit="1" customWidth="1"/>
    <col min="3" max="3" width="10.8515625" style="1" customWidth="1"/>
    <col min="4" max="4" width="13.28125" style="1" bestFit="1" customWidth="1"/>
    <col min="5" max="5" width="13.00390625" style="1" customWidth="1"/>
    <col min="6" max="6" width="11.421875" style="1" customWidth="1"/>
    <col min="7" max="16384" width="9.140625" style="1" customWidth="1"/>
  </cols>
  <sheetData>
    <row r="1" spans="1:10" ht="18.75" customHeight="1">
      <c r="A1" s="23" t="s">
        <v>20</v>
      </c>
      <c r="B1" s="23"/>
      <c r="C1" s="12">
        <v>36626</v>
      </c>
      <c r="D1" s="13"/>
      <c r="E1" s="13" t="s">
        <v>11</v>
      </c>
      <c r="F1" s="12">
        <f>C1+(14*7)</f>
        <v>36724</v>
      </c>
      <c r="G1" s="13"/>
      <c r="H1" s="13"/>
      <c r="I1" s="11"/>
      <c r="J1" s="11"/>
    </row>
    <row r="2" spans="1:10" ht="15">
      <c r="A2" s="13" t="s">
        <v>21</v>
      </c>
      <c r="B2" s="12"/>
      <c r="C2" s="13"/>
      <c r="D2" s="13"/>
      <c r="E2" s="12"/>
      <c r="F2" s="13"/>
      <c r="G2" s="13"/>
      <c r="H2" s="13"/>
      <c r="I2" s="11"/>
      <c r="J2" s="11"/>
    </row>
    <row r="3" spans="1:10" ht="15.75">
      <c r="A3" s="25" t="s">
        <v>22</v>
      </c>
      <c r="B3" s="25"/>
      <c r="C3" s="25"/>
      <c r="D3" s="25"/>
      <c r="E3" s="6">
        <v>128</v>
      </c>
      <c r="F3" s="13"/>
      <c r="G3" s="13"/>
      <c r="H3" s="13"/>
      <c r="I3" s="11"/>
      <c r="J3" s="11"/>
    </row>
    <row r="4" spans="1:10" ht="15.75">
      <c r="A4" s="25" t="s">
        <v>23</v>
      </c>
      <c r="B4" s="25"/>
      <c r="C4" s="25"/>
      <c r="D4" s="25"/>
      <c r="E4" s="14">
        <f>E3-MOD(E3,11)</f>
        <v>121</v>
      </c>
      <c r="F4" s="13"/>
      <c r="G4" s="13"/>
      <c r="H4" s="13"/>
      <c r="I4" s="11"/>
      <c r="J4" s="11"/>
    </row>
    <row r="5" spans="1:10" ht="15.75">
      <c r="A5" s="25" t="s">
        <v>24</v>
      </c>
      <c r="B5" s="25"/>
      <c r="C5" s="25"/>
      <c r="D5" s="25"/>
      <c r="E5" s="6">
        <v>121</v>
      </c>
      <c r="F5" s="13"/>
      <c r="G5" s="13"/>
      <c r="H5" s="13"/>
      <c r="I5" s="11"/>
      <c r="J5" s="11"/>
    </row>
    <row r="6" spans="1:10" ht="15">
      <c r="A6" s="13"/>
      <c r="B6" s="13"/>
      <c r="C6" s="13"/>
      <c r="D6" s="13"/>
      <c r="E6" s="13"/>
      <c r="F6" s="13"/>
      <c r="G6" s="13"/>
      <c r="H6" s="13"/>
      <c r="I6" s="11"/>
      <c r="J6" s="11"/>
    </row>
    <row r="7" spans="1:10" ht="15">
      <c r="A7" s="15" t="s">
        <v>13</v>
      </c>
      <c r="B7" s="15" t="s">
        <v>14</v>
      </c>
      <c r="C7" s="15" t="s">
        <v>15</v>
      </c>
      <c r="D7" s="15" t="s">
        <v>16</v>
      </c>
      <c r="E7" s="15" t="s">
        <v>17</v>
      </c>
      <c r="F7" s="15" t="s">
        <v>18</v>
      </c>
      <c r="G7" s="13"/>
      <c r="H7" s="13"/>
      <c r="I7" s="11"/>
      <c r="J7" s="11"/>
    </row>
    <row r="8" spans="1:10" ht="15">
      <c r="A8" s="16">
        <v>1</v>
      </c>
      <c r="B8" s="17">
        <f>(0.35*$E$5)-MOD(0.35*$E$5,11)</f>
        <v>33</v>
      </c>
      <c r="C8" s="17">
        <f>B8+11</f>
        <v>44</v>
      </c>
      <c r="D8" s="17">
        <f>B8+22</f>
        <v>55</v>
      </c>
      <c r="E8" s="17">
        <f>B8+33</f>
        <v>66</v>
      </c>
      <c r="F8" s="17">
        <f>B8+44</f>
        <v>77</v>
      </c>
      <c r="G8" s="13"/>
      <c r="H8" s="13"/>
      <c r="I8" s="11"/>
      <c r="J8" s="11"/>
    </row>
    <row r="9" spans="1:10" ht="15">
      <c r="A9" s="16">
        <v>2</v>
      </c>
      <c r="B9" s="17">
        <f>(0.4*$E$5)-MOD(0.4*$E$5,11)</f>
        <v>44</v>
      </c>
      <c r="C9" s="17">
        <f>B9+11</f>
        <v>55</v>
      </c>
      <c r="D9" s="17">
        <f aca="true" t="shared" si="0" ref="D9:D35">B9+22</f>
        <v>66</v>
      </c>
      <c r="E9" s="17">
        <f aca="true" t="shared" si="1" ref="E9:E35">B9+33</f>
        <v>77</v>
      </c>
      <c r="F9" s="17">
        <f aca="true" t="shared" si="2" ref="F9:F35">B9+44</f>
        <v>88</v>
      </c>
      <c r="G9" s="13"/>
      <c r="H9" s="13"/>
      <c r="I9" s="11"/>
      <c r="J9" s="11"/>
    </row>
    <row r="10" spans="1:10" ht="15">
      <c r="A10" s="16">
        <v>3</v>
      </c>
      <c r="B10" s="17">
        <f>(0.45*$E$5)-MOD(0.45*$E$5,11)</f>
        <v>44</v>
      </c>
      <c r="C10" s="17">
        <f aca="true" t="shared" si="3" ref="C10:C35">B10+11</f>
        <v>55</v>
      </c>
      <c r="D10" s="17">
        <f t="shared" si="0"/>
        <v>66</v>
      </c>
      <c r="E10" s="17">
        <f t="shared" si="1"/>
        <v>77</v>
      </c>
      <c r="F10" s="17">
        <f t="shared" si="2"/>
        <v>88</v>
      </c>
      <c r="G10" s="13"/>
      <c r="H10" s="13"/>
      <c r="I10" s="11"/>
      <c r="J10" s="11"/>
    </row>
    <row r="11" spans="1:10" ht="15">
      <c r="A11" s="16">
        <v>4</v>
      </c>
      <c r="B11" s="17">
        <f>(0.5*$E$5)-MOD(0.5*$E$5,11)</f>
        <v>55</v>
      </c>
      <c r="C11" s="17">
        <f t="shared" si="3"/>
        <v>66</v>
      </c>
      <c r="D11" s="17">
        <f t="shared" si="0"/>
        <v>77</v>
      </c>
      <c r="E11" s="17">
        <f t="shared" si="1"/>
        <v>88</v>
      </c>
      <c r="F11" s="17">
        <f t="shared" si="2"/>
        <v>99</v>
      </c>
      <c r="G11" s="13"/>
      <c r="H11" s="13"/>
      <c r="I11" s="11"/>
      <c r="J11" s="11"/>
    </row>
    <row r="12" spans="1:10" ht="15">
      <c r="A12" s="16">
        <v>5</v>
      </c>
      <c r="B12" s="17">
        <f>(0.45*$E$5)-MOD(0.45*$E$5,11)</f>
        <v>44</v>
      </c>
      <c r="C12" s="17">
        <f t="shared" si="3"/>
        <v>55</v>
      </c>
      <c r="D12" s="17">
        <f t="shared" si="0"/>
        <v>66</v>
      </c>
      <c r="E12" s="17">
        <f t="shared" si="1"/>
        <v>77</v>
      </c>
      <c r="F12" s="17">
        <f t="shared" si="2"/>
        <v>88</v>
      </c>
      <c r="G12" s="13"/>
      <c r="H12" s="13"/>
      <c r="I12" s="11"/>
      <c r="J12" s="11"/>
    </row>
    <row r="13" spans="1:10" ht="15">
      <c r="A13" s="16">
        <v>6</v>
      </c>
      <c r="B13" s="17">
        <f>(0.5*$E$5)-MOD(0.5*$E$5,11)</f>
        <v>55</v>
      </c>
      <c r="C13" s="17">
        <f t="shared" si="3"/>
        <v>66</v>
      </c>
      <c r="D13" s="17">
        <f t="shared" si="0"/>
        <v>77</v>
      </c>
      <c r="E13" s="17">
        <f t="shared" si="1"/>
        <v>88</v>
      </c>
      <c r="F13" s="17">
        <f t="shared" si="2"/>
        <v>99</v>
      </c>
      <c r="G13" s="13"/>
      <c r="H13" s="13"/>
      <c r="I13" s="11"/>
      <c r="J13" s="11"/>
    </row>
    <row r="14" spans="1:10" ht="15">
      <c r="A14" s="16">
        <v>7</v>
      </c>
      <c r="B14" s="17">
        <f>(0.55*$E$5)-MOD(0.55*$E$5,11)</f>
        <v>66</v>
      </c>
      <c r="C14" s="17">
        <f t="shared" si="3"/>
        <v>77</v>
      </c>
      <c r="D14" s="17">
        <f t="shared" si="0"/>
        <v>88</v>
      </c>
      <c r="E14" s="17">
        <f t="shared" si="1"/>
        <v>99</v>
      </c>
      <c r="F14" s="17">
        <f t="shared" si="2"/>
        <v>110</v>
      </c>
      <c r="G14" s="13"/>
      <c r="H14" s="13"/>
      <c r="I14" s="11"/>
      <c r="J14" s="11"/>
    </row>
    <row r="15" spans="1:10" ht="15">
      <c r="A15" s="16">
        <v>8</v>
      </c>
      <c r="B15" s="17">
        <f>(0.5*$E$5)-MOD(0.5*$E$5,11)</f>
        <v>55</v>
      </c>
      <c r="C15" s="17">
        <f t="shared" si="3"/>
        <v>66</v>
      </c>
      <c r="D15" s="17">
        <f t="shared" si="0"/>
        <v>77</v>
      </c>
      <c r="E15" s="17">
        <f t="shared" si="1"/>
        <v>88</v>
      </c>
      <c r="F15" s="17">
        <f t="shared" si="2"/>
        <v>99</v>
      </c>
      <c r="G15" s="13"/>
      <c r="H15" s="13"/>
      <c r="I15" s="11"/>
      <c r="J15" s="11"/>
    </row>
    <row r="16" spans="1:10" ht="15">
      <c r="A16" s="16">
        <v>9</v>
      </c>
      <c r="B16" s="17">
        <f>(0.55*$E$5)-MOD(0.55*$E$5,11)</f>
        <v>66</v>
      </c>
      <c r="C16" s="17">
        <f t="shared" si="3"/>
        <v>77</v>
      </c>
      <c r="D16" s="17">
        <f t="shared" si="0"/>
        <v>88</v>
      </c>
      <c r="E16" s="17">
        <f t="shared" si="1"/>
        <v>99</v>
      </c>
      <c r="F16" s="17">
        <f t="shared" si="2"/>
        <v>110</v>
      </c>
      <c r="G16" s="13"/>
      <c r="H16" s="13"/>
      <c r="I16" s="11"/>
      <c r="J16" s="11"/>
    </row>
    <row r="17" spans="1:10" ht="15">
      <c r="A17" s="16">
        <v>10</v>
      </c>
      <c r="B17" s="17">
        <f>(0.6*$E$5)-MOD(0.6*$E$5,11)</f>
        <v>66</v>
      </c>
      <c r="C17" s="17">
        <f t="shared" si="3"/>
        <v>77</v>
      </c>
      <c r="D17" s="17">
        <f t="shared" si="0"/>
        <v>88</v>
      </c>
      <c r="E17" s="17">
        <f t="shared" si="1"/>
        <v>99</v>
      </c>
      <c r="F17" s="17">
        <f t="shared" si="2"/>
        <v>110</v>
      </c>
      <c r="G17" s="13"/>
      <c r="H17" s="13"/>
      <c r="I17" s="11"/>
      <c r="J17" s="11"/>
    </row>
    <row r="18" spans="1:10" ht="15">
      <c r="A18" s="16">
        <v>11</v>
      </c>
      <c r="B18" s="17">
        <f>(0.55*$E$5)-MOD(0.55*$E$5,11)</f>
        <v>66</v>
      </c>
      <c r="C18" s="17">
        <f t="shared" si="3"/>
        <v>77</v>
      </c>
      <c r="D18" s="17">
        <f t="shared" si="0"/>
        <v>88</v>
      </c>
      <c r="E18" s="17">
        <f t="shared" si="1"/>
        <v>99</v>
      </c>
      <c r="F18" s="17">
        <f t="shared" si="2"/>
        <v>110</v>
      </c>
      <c r="G18" s="13"/>
      <c r="H18" s="13"/>
      <c r="I18" s="11"/>
      <c r="J18" s="11"/>
    </row>
    <row r="19" spans="1:10" ht="15">
      <c r="A19" s="16">
        <v>12</v>
      </c>
      <c r="B19" s="17">
        <f>(0.6*$E$5)-MOD(0.6*$E$5,11)</f>
        <v>66</v>
      </c>
      <c r="C19" s="17">
        <f t="shared" si="3"/>
        <v>77</v>
      </c>
      <c r="D19" s="17">
        <f t="shared" si="0"/>
        <v>88</v>
      </c>
      <c r="E19" s="17">
        <f t="shared" si="1"/>
        <v>99</v>
      </c>
      <c r="F19" s="17">
        <f t="shared" si="2"/>
        <v>110</v>
      </c>
      <c r="G19" s="13"/>
      <c r="H19" s="13"/>
      <c r="I19" s="11"/>
      <c r="J19" s="11"/>
    </row>
    <row r="20" spans="1:10" ht="15">
      <c r="A20" s="16">
        <v>13</v>
      </c>
      <c r="B20" s="17">
        <f>(0.65*$E$5)-MOD(0.65*$E$5,11)</f>
        <v>77</v>
      </c>
      <c r="C20" s="17">
        <f t="shared" si="3"/>
        <v>88</v>
      </c>
      <c r="D20" s="17">
        <f t="shared" si="0"/>
        <v>99</v>
      </c>
      <c r="E20" s="17">
        <f t="shared" si="1"/>
        <v>110</v>
      </c>
      <c r="F20" s="17">
        <f t="shared" si="2"/>
        <v>121</v>
      </c>
      <c r="G20" s="13"/>
      <c r="H20" s="13"/>
      <c r="I20" s="11"/>
      <c r="J20" s="11"/>
    </row>
    <row r="21" spans="1:10" ht="15">
      <c r="A21" s="16">
        <v>14</v>
      </c>
      <c r="B21" s="17">
        <f>(0.6*$E$5)-MOD(0.6*$E$5,11)</f>
        <v>66</v>
      </c>
      <c r="C21" s="17">
        <f t="shared" si="3"/>
        <v>77</v>
      </c>
      <c r="D21" s="17">
        <f t="shared" si="0"/>
        <v>88</v>
      </c>
      <c r="E21" s="17">
        <f t="shared" si="1"/>
        <v>99</v>
      </c>
      <c r="F21" s="17">
        <f t="shared" si="2"/>
        <v>110</v>
      </c>
      <c r="G21" s="13"/>
      <c r="H21" s="13"/>
      <c r="I21" s="11"/>
      <c r="J21" s="11"/>
    </row>
    <row r="22" spans="1:10" ht="15">
      <c r="A22" s="16">
        <v>15</v>
      </c>
      <c r="B22" s="17">
        <f>(0.65*$E$5)-MOD(0.65*$E$5,11)</f>
        <v>77</v>
      </c>
      <c r="C22" s="17">
        <f t="shared" si="3"/>
        <v>88</v>
      </c>
      <c r="D22" s="17">
        <f t="shared" si="0"/>
        <v>99</v>
      </c>
      <c r="E22" s="17">
        <f t="shared" si="1"/>
        <v>110</v>
      </c>
      <c r="F22" s="17">
        <f t="shared" si="2"/>
        <v>121</v>
      </c>
      <c r="G22" s="13"/>
      <c r="H22" s="13"/>
      <c r="I22" s="11"/>
      <c r="J22" s="11"/>
    </row>
    <row r="23" spans="1:10" ht="15">
      <c r="A23" s="16">
        <v>16</v>
      </c>
      <c r="B23" s="17">
        <f>(0.7*$E$5)-MOD(0.7*$E$5,11)</f>
        <v>77</v>
      </c>
      <c r="C23" s="17">
        <f t="shared" si="3"/>
        <v>88</v>
      </c>
      <c r="D23" s="17">
        <f t="shared" si="0"/>
        <v>99</v>
      </c>
      <c r="E23" s="17">
        <f t="shared" si="1"/>
        <v>110</v>
      </c>
      <c r="F23" s="17">
        <f t="shared" si="2"/>
        <v>121</v>
      </c>
      <c r="G23" s="13"/>
      <c r="H23" s="13"/>
      <c r="I23" s="11"/>
      <c r="J23" s="11"/>
    </row>
    <row r="24" spans="1:10" ht="15">
      <c r="A24" s="16">
        <v>17</v>
      </c>
      <c r="B24" s="17">
        <f>(0.65*$E$5)-MOD(0.65*$E$5,11)</f>
        <v>77</v>
      </c>
      <c r="C24" s="17">
        <f t="shared" si="3"/>
        <v>88</v>
      </c>
      <c r="D24" s="17">
        <f t="shared" si="0"/>
        <v>99</v>
      </c>
      <c r="E24" s="17">
        <f t="shared" si="1"/>
        <v>110</v>
      </c>
      <c r="F24" s="17">
        <f t="shared" si="2"/>
        <v>121</v>
      </c>
      <c r="G24" s="13"/>
      <c r="H24" s="13"/>
      <c r="I24" s="11"/>
      <c r="J24" s="11"/>
    </row>
    <row r="25" spans="1:10" ht="15">
      <c r="A25" s="16">
        <v>18</v>
      </c>
      <c r="B25" s="17">
        <f>(0.7*$E$5)-MOD(0.7*$E$5,11)</f>
        <v>77</v>
      </c>
      <c r="C25" s="17">
        <f t="shared" si="3"/>
        <v>88</v>
      </c>
      <c r="D25" s="17">
        <f t="shared" si="0"/>
        <v>99</v>
      </c>
      <c r="E25" s="17">
        <f t="shared" si="1"/>
        <v>110</v>
      </c>
      <c r="F25" s="17">
        <f t="shared" si="2"/>
        <v>121</v>
      </c>
      <c r="G25" s="13"/>
      <c r="H25" s="13"/>
      <c r="I25" s="11"/>
      <c r="J25" s="11"/>
    </row>
    <row r="26" spans="1:10" ht="15">
      <c r="A26" s="16">
        <v>19</v>
      </c>
      <c r="B26" s="17">
        <f>(0.75*$E$5)-MOD(0.75*$E$5,11)</f>
        <v>88</v>
      </c>
      <c r="C26" s="17">
        <f t="shared" si="3"/>
        <v>99</v>
      </c>
      <c r="D26" s="17">
        <f t="shared" si="0"/>
        <v>110</v>
      </c>
      <c r="E26" s="17">
        <f t="shared" si="1"/>
        <v>121</v>
      </c>
      <c r="F26" s="17">
        <f t="shared" si="2"/>
        <v>132</v>
      </c>
      <c r="G26" s="13"/>
      <c r="H26" s="13"/>
      <c r="I26" s="11"/>
      <c r="J26" s="11"/>
    </row>
    <row r="27" spans="1:10" ht="15">
      <c r="A27" s="16">
        <v>20</v>
      </c>
      <c r="B27" s="17">
        <f>(0.7*$E$5)-MOD(0.7*$E$5,11)</f>
        <v>77</v>
      </c>
      <c r="C27" s="17">
        <f t="shared" si="3"/>
        <v>88</v>
      </c>
      <c r="D27" s="17">
        <f t="shared" si="0"/>
        <v>99</v>
      </c>
      <c r="E27" s="17">
        <f t="shared" si="1"/>
        <v>110</v>
      </c>
      <c r="F27" s="17">
        <f t="shared" si="2"/>
        <v>121</v>
      </c>
      <c r="G27" s="13"/>
      <c r="H27" s="13"/>
      <c r="I27" s="11"/>
      <c r="J27" s="11"/>
    </row>
    <row r="28" spans="1:10" ht="15">
      <c r="A28" s="16">
        <v>21</v>
      </c>
      <c r="B28" s="17">
        <f>(0.75*$E$5)-MOD(0.75*$E$5,11)</f>
        <v>88</v>
      </c>
      <c r="C28" s="17">
        <f t="shared" si="3"/>
        <v>99</v>
      </c>
      <c r="D28" s="17">
        <f t="shared" si="0"/>
        <v>110</v>
      </c>
      <c r="E28" s="17">
        <f t="shared" si="1"/>
        <v>121</v>
      </c>
      <c r="F28" s="17">
        <f t="shared" si="2"/>
        <v>132</v>
      </c>
      <c r="G28" s="13"/>
      <c r="H28" s="13"/>
      <c r="I28" s="11"/>
      <c r="J28" s="11"/>
    </row>
    <row r="29" spans="1:10" ht="15">
      <c r="A29" s="16">
        <v>22</v>
      </c>
      <c r="B29" s="17">
        <f>(0.8*$E$5)-MOD(0.8*$E$5,11)</f>
        <v>88</v>
      </c>
      <c r="C29" s="17">
        <f t="shared" si="3"/>
        <v>99</v>
      </c>
      <c r="D29" s="17">
        <f t="shared" si="0"/>
        <v>110</v>
      </c>
      <c r="E29" s="17">
        <f t="shared" si="1"/>
        <v>121</v>
      </c>
      <c r="F29" s="17">
        <f t="shared" si="2"/>
        <v>132</v>
      </c>
      <c r="G29" s="13"/>
      <c r="H29" s="13"/>
      <c r="I29" s="11"/>
      <c r="J29" s="11"/>
    </row>
    <row r="30" spans="1:10" ht="15">
      <c r="A30" s="16">
        <v>23</v>
      </c>
      <c r="B30" s="17">
        <f>(0.75*$E$5)-MOD(0.75*$E$5,11)</f>
        <v>88</v>
      </c>
      <c r="C30" s="17">
        <f t="shared" si="3"/>
        <v>99</v>
      </c>
      <c r="D30" s="17">
        <f t="shared" si="0"/>
        <v>110</v>
      </c>
      <c r="E30" s="17">
        <f t="shared" si="1"/>
        <v>121</v>
      </c>
      <c r="F30" s="17">
        <f t="shared" si="2"/>
        <v>132</v>
      </c>
      <c r="G30" s="13"/>
      <c r="H30" s="13"/>
      <c r="I30" s="11"/>
      <c r="J30" s="11"/>
    </row>
    <row r="31" spans="1:10" ht="15">
      <c r="A31" s="16">
        <v>24</v>
      </c>
      <c r="B31" s="17">
        <f>(0.8*$E$5)-MOD(0.8*$E$5,11)</f>
        <v>88</v>
      </c>
      <c r="C31" s="17">
        <f t="shared" si="3"/>
        <v>99</v>
      </c>
      <c r="D31" s="17">
        <f t="shared" si="0"/>
        <v>110</v>
      </c>
      <c r="E31" s="17">
        <f t="shared" si="1"/>
        <v>121</v>
      </c>
      <c r="F31" s="17">
        <f t="shared" si="2"/>
        <v>132</v>
      </c>
      <c r="G31" s="13"/>
      <c r="H31" s="13"/>
      <c r="I31" s="11"/>
      <c r="J31" s="11"/>
    </row>
    <row r="32" spans="1:10" ht="15">
      <c r="A32" s="16">
        <v>25</v>
      </c>
      <c r="B32" s="17">
        <f>(0.85*$E$5)-MOD(0.85*$E$5,11)</f>
        <v>99</v>
      </c>
      <c r="C32" s="17">
        <f t="shared" si="3"/>
        <v>110</v>
      </c>
      <c r="D32" s="17">
        <f t="shared" si="0"/>
        <v>121</v>
      </c>
      <c r="E32" s="17">
        <f t="shared" si="1"/>
        <v>132</v>
      </c>
      <c r="F32" s="17">
        <f t="shared" si="2"/>
        <v>143</v>
      </c>
      <c r="G32" s="13"/>
      <c r="H32" s="13"/>
      <c r="I32" s="11"/>
      <c r="J32" s="11"/>
    </row>
    <row r="33" spans="1:10" ht="15">
      <c r="A33" s="16">
        <v>26</v>
      </c>
      <c r="B33" s="17">
        <f>(0.8*$E$5)-MOD(0.8*$E$5,11)</f>
        <v>88</v>
      </c>
      <c r="C33" s="17">
        <f t="shared" si="3"/>
        <v>99</v>
      </c>
      <c r="D33" s="17">
        <f t="shared" si="0"/>
        <v>110</v>
      </c>
      <c r="E33" s="17">
        <f t="shared" si="1"/>
        <v>121</v>
      </c>
      <c r="F33" s="17">
        <f t="shared" si="2"/>
        <v>132</v>
      </c>
      <c r="G33" s="13"/>
      <c r="H33" s="13"/>
      <c r="I33" s="11"/>
      <c r="J33" s="11"/>
    </row>
    <row r="34" spans="1:10" ht="15">
      <c r="A34" s="16">
        <v>27</v>
      </c>
      <c r="B34" s="17">
        <f>(0.85*$E$5)-MOD(0.85*$E$5,11)</f>
        <v>99</v>
      </c>
      <c r="C34" s="17">
        <f t="shared" si="3"/>
        <v>110</v>
      </c>
      <c r="D34" s="17">
        <f t="shared" si="0"/>
        <v>121</v>
      </c>
      <c r="E34" s="17">
        <f t="shared" si="1"/>
        <v>132</v>
      </c>
      <c r="F34" s="17">
        <f t="shared" si="2"/>
        <v>143</v>
      </c>
      <c r="G34" s="13"/>
      <c r="H34" s="13"/>
      <c r="I34" s="11"/>
      <c r="J34" s="11"/>
    </row>
    <row r="35" spans="1:10" ht="15">
      <c r="A35" s="16">
        <v>28</v>
      </c>
      <c r="B35" s="17">
        <f>(0.9*$E$5)-MOD(0.9*$E$5,11)</f>
        <v>99</v>
      </c>
      <c r="C35" s="17">
        <f t="shared" si="3"/>
        <v>110</v>
      </c>
      <c r="D35" s="17">
        <f t="shared" si="0"/>
        <v>121</v>
      </c>
      <c r="E35" s="17">
        <f t="shared" si="1"/>
        <v>132</v>
      </c>
      <c r="F35" s="17">
        <f t="shared" si="2"/>
        <v>143</v>
      </c>
      <c r="G35" s="18"/>
      <c r="H35" s="13"/>
      <c r="I35" s="11"/>
      <c r="J35" s="11"/>
    </row>
    <row r="36" spans="1:10" ht="15">
      <c r="A36" s="19">
        <v>29</v>
      </c>
      <c r="B36" s="13" t="s">
        <v>25</v>
      </c>
      <c r="C36" s="13"/>
      <c r="D36" s="13"/>
      <c r="E36" s="13"/>
      <c r="F36" s="13"/>
      <c r="G36" s="13"/>
      <c r="H36" s="13"/>
      <c r="I36" s="11"/>
      <c r="J36" s="11"/>
    </row>
    <row r="37" spans="1:10" ht="15">
      <c r="A37" s="13"/>
      <c r="B37" s="13"/>
      <c r="C37" s="13"/>
      <c r="D37" s="13"/>
      <c r="E37" s="13"/>
      <c r="F37" s="13"/>
      <c r="G37" s="13"/>
      <c r="H37" s="13"/>
      <c r="I37" s="11"/>
      <c r="J37" s="11"/>
    </row>
    <row r="38" spans="1:10" ht="15">
      <c r="A38" s="13" t="s">
        <v>26</v>
      </c>
      <c r="B38" s="13"/>
      <c r="C38" s="13"/>
      <c r="D38" s="13"/>
      <c r="E38" s="13"/>
      <c r="F38" s="13"/>
      <c r="G38" s="13"/>
      <c r="H38" s="13"/>
      <c r="I38" s="11"/>
      <c r="J38" s="11"/>
    </row>
    <row r="39" spans="1:10" ht="15">
      <c r="A39" s="13" t="s">
        <v>27</v>
      </c>
      <c r="B39" s="13"/>
      <c r="C39" s="13"/>
      <c r="D39" s="13"/>
      <c r="E39" s="13"/>
      <c r="F39" s="13"/>
      <c r="G39" s="13"/>
      <c r="H39" s="13"/>
      <c r="I39" s="11"/>
      <c r="J39" s="11"/>
    </row>
    <row r="40" spans="1:10" ht="15">
      <c r="A40" s="13" t="s">
        <v>28</v>
      </c>
      <c r="B40" s="13"/>
      <c r="C40" s="13"/>
      <c r="D40" s="13"/>
      <c r="E40" s="13"/>
      <c r="F40" s="13"/>
      <c r="G40" s="13"/>
      <c r="H40" s="13"/>
      <c r="I40" s="11"/>
      <c r="J40" s="11"/>
    </row>
    <row r="41" spans="1:10" ht="15">
      <c r="A41" s="13" t="s">
        <v>29</v>
      </c>
      <c r="B41" s="13"/>
      <c r="C41" s="13"/>
      <c r="D41" s="13"/>
      <c r="E41" s="13"/>
      <c r="F41" s="13"/>
      <c r="G41" s="13"/>
      <c r="H41" s="13"/>
      <c r="I41" s="11"/>
      <c r="J41" s="11"/>
    </row>
    <row r="42" spans="1:8" ht="15">
      <c r="A42" s="13"/>
      <c r="B42" s="13"/>
      <c r="C42" s="13"/>
      <c r="D42" s="13"/>
      <c r="E42" s="13"/>
      <c r="F42" s="13"/>
      <c r="G42" s="13"/>
      <c r="H42" s="13"/>
    </row>
  </sheetData>
  <mergeCells count="4">
    <mergeCell ref="A3:D3"/>
    <mergeCell ref="A1:B1"/>
    <mergeCell ref="A4:D4"/>
    <mergeCell ref="A5:D5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workbookViewId="0" topLeftCell="A1">
      <selection activeCell="D44" sqref="D44"/>
    </sheetView>
  </sheetViews>
  <sheetFormatPr defaultColWidth="9.140625" defaultRowHeight="12.75"/>
  <cols>
    <col min="1" max="1" width="15.7109375" style="1" customWidth="1"/>
    <col min="2" max="2" width="12.7109375" style="1" customWidth="1"/>
    <col min="3" max="3" width="11.140625" style="1" customWidth="1"/>
    <col min="4" max="4" width="13.28125" style="1" customWidth="1"/>
    <col min="5" max="5" width="13.140625" style="1" customWidth="1"/>
    <col min="6" max="6" width="10.8515625" style="1" customWidth="1"/>
    <col min="7" max="16384" width="9.140625" style="1" customWidth="1"/>
  </cols>
  <sheetData>
    <row r="1" spans="1:6" ht="15.75">
      <c r="A1" s="22" t="s">
        <v>9</v>
      </c>
      <c r="B1" s="22"/>
      <c r="C1" s="5">
        <v>36626</v>
      </c>
      <c r="E1" s="1" t="s">
        <v>11</v>
      </c>
      <c r="F1" s="2">
        <f>C1+(14*7)</f>
        <v>36724</v>
      </c>
    </row>
    <row r="2" spans="2:5" ht="15">
      <c r="B2" s="2"/>
      <c r="E2" s="2"/>
    </row>
    <row r="3" spans="1:5" ht="15.75">
      <c r="A3" s="21" t="s">
        <v>30</v>
      </c>
      <c r="B3" s="21"/>
      <c r="C3" s="21"/>
      <c r="D3" s="21"/>
      <c r="E3" s="6">
        <v>220</v>
      </c>
    </row>
    <row r="5" spans="1:6" ht="15">
      <c r="A5" s="3" t="s">
        <v>13</v>
      </c>
      <c r="B5" s="3" t="s">
        <v>31</v>
      </c>
      <c r="C5" s="3" t="s">
        <v>15</v>
      </c>
      <c r="D5" s="3" t="s">
        <v>16</v>
      </c>
      <c r="E5" s="3" t="s">
        <v>17</v>
      </c>
      <c r="F5" s="3" t="s">
        <v>18</v>
      </c>
    </row>
    <row r="6" spans="1:6" ht="15">
      <c r="A6" s="7">
        <v>1</v>
      </c>
      <c r="B6" s="8">
        <f>0.35*$E$3</f>
        <v>77</v>
      </c>
      <c r="C6" s="8">
        <f>0.4*$E$3</f>
        <v>88</v>
      </c>
      <c r="D6" s="8">
        <f>0.45*$E$3</f>
        <v>99</v>
      </c>
      <c r="E6" s="8">
        <f>0.5*$E$3</f>
        <v>110</v>
      </c>
      <c r="F6" s="8">
        <f>0.55*$E$3</f>
        <v>121.00000000000001</v>
      </c>
    </row>
    <row r="7" spans="1:6" ht="15">
      <c r="A7" s="7">
        <v>2</v>
      </c>
      <c r="B7" s="8">
        <f>0.4*$E$3</f>
        <v>88</v>
      </c>
      <c r="C7" s="8">
        <f>0.45*$E$3</f>
        <v>99</v>
      </c>
      <c r="D7" s="8">
        <f>0.5*$E$3</f>
        <v>110</v>
      </c>
      <c r="E7" s="8">
        <f>0.55*$E$3</f>
        <v>121.00000000000001</v>
      </c>
      <c r="F7" s="8">
        <f>0.6*$E$3</f>
        <v>132</v>
      </c>
    </row>
    <row r="8" spans="1:6" ht="15">
      <c r="A8" s="7">
        <v>3</v>
      </c>
      <c r="B8" s="8">
        <f>0.45*$E$3</f>
        <v>99</v>
      </c>
      <c r="C8" s="8">
        <f>0.5*$E$3</f>
        <v>110</v>
      </c>
      <c r="D8" s="8">
        <f>0.55*$E$3</f>
        <v>121.00000000000001</v>
      </c>
      <c r="E8" s="8">
        <f>0.6*$E$3</f>
        <v>132</v>
      </c>
      <c r="F8" s="8">
        <f>0.65*$E$3</f>
        <v>143</v>
      </c>
    </row>
    <row r="9" spans="1:6" ht="15">
      <c r="A9" s="7">
        <v>4</v>
      </c>
      <c r="B9" s="8">
        <f>0.4*$E$3</f>
        <v>88</v>
      </c>
      <c r="C9" s="8">
        <f>0.45*$E$3</f>
        <v>99</v>
      </c>
      <c r="D9" s="8">
        <f>0.5*$E$3</f>
        <v>110</v>
      </c>
      <c r="E9" s="8">
        <f>0.55*$E$3</f>
        <v>121.00000000000001</v>
      </c>
      <c r="F9" s="8">
        <f>0.6*$E$3</f>
        <v>132</v>
      </c>
    </row>
    <row r="10" spans="1:6" ht="15">
      <c r="A10" s="7">
        <v>5</v>
      </c>
      <c r="B10" s="8">
        <f>0.45*$E$3</f>
        <v>99</v>
      </c>
      <c r="C10" s="8">
        <f>0.5*$E$3</f>
        <v>110</v>
      </c>
      <c r="D10" s="8">
        <f>0.55*$E$3</f>
        <v>121.00000000000001</v>
      </c>
      <c r="E10" s="8">
        <f>0.6*$E$3</f>
        <v>132</v>
      </c>
      <c r="F10" s="8">
        <f>0.65*$E$3</f>
        <v>143</v>
      </c>
    </row>
    <row r="11" spans="1:6" ht="15">
      <c r="A11" s="7">
        <v>6</v>
      </c>
      <c r="B11" s="8">
        <f>0.5*$E$3</f>
        <v>110</v>
      </c>
      <c r="C11" s="8">
        <f>0.55*$E$3</f>
        <v>121.00000000000001</v>
      </c>
      <c r="D11" s="8">
        <f>0.6*$E$3</f>
        <v>132</v>
      </c>
      <c r="E11" s="8">
        <f>0.65*$E$3</f>
        <v>143</v>
      </c>
      <c r="F11" s="8">
        <f>0.7*$E$3</f>
        <v>154</v>
      </c>
    </row>
    <row r="12" spans="1:6" ht="15">
      <c r="A12" s="7">
        <v>7</v>
      </c>
      <c r="B12" s="8">
        <f>0.45*$E$3</f>
        <v>99</v>
      </c>
      <c r="C12" s="8">
        <f>0.5*$E$3</f>
        <v>110</v>
      </c>
      <c r="D12" s="8">
        <f>0.55*$E$3</f>
        <v>121.00000000000001</v>
      </c>
      <c r="E12" s="8">
        <f>0.6*$E$3</f>
        <v>132</v>
      </c>
      <c r="F12" s="8">
        <f>0.65*$E$3</f>
        <v>143</v>
      </c>
    </row>
    <row r="13" spans="1:6" ht="15">
      <c r="A13" s="7">
        <v>8</v>
      </c>
      <c r="B13" s="8">
        <f>0.5*$E$3</f>
        <v>110</v>
      </c>
      <c r="C13" s="8">
        <f>0.55*$E$3</f>
        <v>121.00000000000001</v>
      </c>
      <c r="D13" s="8">
        <f>0.6*$E$3</f>
        <v>132</v>
      </c>
      <c r="E13" s="8">
        <f>0.65*$E$3</f>
        <v>143</v>
      </c>
      <c r="F13" s="8">
        <f>0.7*$E$3</f>
        <v>154</v>
      </c>
    </row>
    <row r="14" spans="1:6" ht="15">
      <c r="A14" s="7">
        <v>9</v>
      </c>
      <c r="B14" s="8">
        <f>0.55*$E$3</f>
        <v>121.00000000000001</v>
      </c>
      <c r="C14" s="8">
        <f>0.6*$E$3</f>
        <v>132</v>
      </c>
      <c r="D14" s="8">
        <f>0.65*$E$3</f>
        <v>143</v>
      </c>
      <c r="E14" s="8">
        <f>0.7*$E$3</f>
        <v>154</v>
      </c>
      <c r="F14" s="8">
        <f>0.75*$E$3</f>
        <v>165</v>
      </c>
    </row>
    <row r="15" spans="1:6" ht="15">
      <c r="A15" s="7">
        <v>10</v>
      </c>
      <c r="B15" s="8">
        <f>0.5*$E$3</f>
        <v>110</v>
      </c>
      <c r="C15" s="8">
        <f>0.55*$E$3</f>
        <v>121.00000000000001</v>
      </c>
      <c r="D15" s="8">
        <f>0.6*$E$3</f>
        <v>132</v>
      </c>
      <c r="E15" s="8">
        <f>0.65*$E$3</f>
        <v>143</v>
      </c>
      <c r="F15" s="8">
        <f>0.7*$E$3</f>
        <v>154</v>
      </c>
    </row>
    <row r="16" spans="1:6" ht="15">
      <c r="A16" s="7">
        <v>11</v>
      </c>
      <c r="B16" s="8">
        <f>0.55*$E$3</f>
        <v>121.00000000000001</v>
      </c>
      <c r="C16" s="8">
        <f>0.6*$E$3</f>
        <v>132</v>
      </c>
      <c r="D16" s="8">
        <f>0.65*$E$3</f>
        <v>143</v>
      </c>
      <c r="E16" s="8">
        <f>0.7*$E$3</f>
        <v>154</v>
      </c>
      <c r="F16" s="8">
        <f>0.75*$E$3</f>
        <v>165</v>
      </c>
    </row>
    <row r="17" spans="1:6" ht="15">
      <c r="A17" s="7">
        <v>12</v>
      </c>
      <c r="B17" s="8">
        <f>0.6*$E$3</f>
        <v>132</v>
      </c>
      <c r="C17" s="8">
        <f>0.65*$E$3</f>
        <v>143</v>
      </c>
      <c r="D17" s="8">
        <f>0.7*$E$3</f>
        <v>154</v>
      </c>
      <c r="E17" s="8">
        <f>0.75*$E$3</f>
        <v>165</v>
      </c>
      <c r="F17" s="8">
        <f>0.8*$E$3</f>
        <v>176</v>
      </c>
    </row>
    <row r="18" spans="1:6" ht="15">
      <c r="A18" s="7">
        <v>13</v>
      </c>
      <c r="B18" s="8">
        <f>0.55*$E$3</f>
        <v>121.00000000000001</v>
      </c>
      <c r="C18" s="8">
        <f>0.6*$E$3</f>
        <v>132</v>
      </c>
      <c r="D18" s="8">
        <f>0.65*$E$3</f>
        <v>143</v>
      </c>
      <c r="E18" s="8">
        <f>0.7*$E$3</f>
        <v>154</v>
      </c>
      <c r="F18" s="8">
        <f>0.75*$E$3</f>
        <v>165</v>
      </c>
    </row>
    <row r="19" spans="1:6" ht="15">
      <c r="A19" s="7">
        <v>14</v>
      </c>
      <c r="B19" s="8">
        <f>0.6*$E$3</f>
        <v>132</v>
      </c>
      <c r="C19" s="8">
        <f>0.65*$E$3</f>
        <v>143</v>
      </c>
      <c r="D19" s="8">
        <f>0.7*$E$3</f>
        <v>154</v>
      </c>
      <c r="E19" s="8">
        <f>0.75*$E$3</f>
        <v>165</v>
      </c>
      <c r="F19" s="8">
        <f>0.8*$E$3</f>
        <v>176</v>
      </c>
    </row>
    <row r="20" spans="1:6" ht="15">
      <c r="A20" s="7">
        <v>15</v>
      </c>
      <c r="B20" s="8">
        <f>0.65*$E$3</f>
        <v>143</v>
      </c>
      <c r="C20" s="8">
        <f>0.7*$E$3</f>
        <v>154</v>
      </c>
      <c r="D20" s="8">
        <f>0.75*$E$3</f>
        <v>165</v>
      </c>
      <c r="E20" s="8">
        <f>0.8*$E$3</f>
        <v>176</v>
      </c>
      <c r="F20" s="8">
        <f>0.85*$E$3</f>
        <v>187</v>
      </c>
    </row>
    <row r="21" spans="1:6" ht="15">
      <c r="A21" s="7">
        <v>16</v>
      </c>
      <c r="B21" s="8">
        <f>0.6*$E$3</f>
        <v>132</v>
      </c>
      <c r="C21" s="8">
        <f>0.65*$E$3</f>
        <v>143</v>
      </c>
      <c r="D21" s="8">
        <f>0.7*$E$3</f>
        <v>154</v>
      </c>
      <c r="E21" s="8">
        <f>0.75*$E$3</f>
        <v>165</v>
      </c>
      <c r="F21" s="8">
        <f>0.8*$E$3</f>
        <v>176</v>
      </c>
    </row>
    <row r="22" spans="1:6" ht="15">
      <c r="A22" s="7">
        <v>17</v>
      </c>
      <c r="B22" s="8">
        <f>0.65*$E$3</f>
        <v>143</v>
      </c>
      <c r="C22" s="8">
        <f>0.7*$E$3</f>
        <v>154</v>
      </c>
      <c r="D22" s="8">
        <f>0.75*$E$3</f>
        <v>165</v>
      </c>
      <c r="E22" s="8">
        <f>0.8*$E$3</f>
        <v>176</v>
      </c>
      <c r="F22" s="8">
        <f>0.85*$E$3</f>
        <v>187</v>
      </c>
    </row>
    <row r="23" spans="1:6" ht="15">
      <c r="A23" s="7">
        <v>18</v>
      </c>
      <c r="B23" s="8">
        <f>0.7*$E$3</f>
        <v>154</v>
      </c>
      <c r="C23" s="8">
        <f>0.75*$E$3</f>
        <v>165</v>
      </c>
      <c r="D23" s="8">
        <f>0.8*$E$3</f>
        <v>176</v>
      </c>
      <c r="E23" s="8">
        <f>0.85*$E$3</f>
        <v>187</v>
      </c>
      <c r="F23" s="8">
        <f>0.9*$E$3</f>
        <v>198</v>
      </c>
    </row>
    <row r="24" spans="1:6" ht="15">
      <c r="A24" s="7">
        <v>19</v>
      </c>
      <c r="B24" s="8">
        <f>0.65*$E$3</f>
        <v>143</v>
      </c>
      <c r="C24" s="8">
        <f>0.7*$E$3</f>
        <v>154</v>
      </c>
      <c r="D24" s="8">
        <f>0.75*$E$3</f>
        <v>165</v>
      </c>
      <c r="E24" s="8">
        <f>0.8*$E$3</f>
        <v>176</v>
      </c>
      <c r="F24" s="8">
        <f>0.85*$E$3</f>
        <v>187</v>
      </c>
    </row>
    <row r="25" spans="1:6" ht="15">
      <c r="A25" s="7">
        <v>20</v>
      </c>
      <c r="B25" s="8">
        <f>0.7*$E$3</f>
        <v>154</v>
      </c>
      <c r="C25" s="8">
        <f>0.75*$E$3</f>
        <v>165</v>
      </c>
      <c r="D25" s="8">
        <f>0.8*$E$3</f>
        <v>176</v>
      </c>
      <c r="E25" s="8">
        <f>0.85*$E$3</f>
        <v>187</v>
      </c>
      <c r="F25" s="8">
        <f>0.9*$E$3</f>
        <v>198</v>
      </c>
    </row>
    <row r="26" spans="1:6" ht="15">
      <c r="A26" s="7">
        <v>21</v>
      </c>
      <c r="B26" s="8">
        <f>0.75*$E$3</f>
        <v>165</v>
      </c>
      <c r="C26" s="8">
        <f>0.8*$E$3</f>
        <v>176</v>
      </c>
      <c r="D26" s="8">
        <f>0.85*$E$3</f>
        <v>187</v>
      </c>
      <c r="E26" s="8">
        <f>0.9*$E$3</f>
        <v>198</v>
      </c>
      <c r="F26" s="8">
        <f>0.95*$E$3</f>
        <v>209</v>
      </c>
    </row>
    <row r="27" spans="1:6" ht="15">
      <c r="A27" s="7">
        <v>22</v>
      </c>
      <c r="B27" s="8">
        <f>0.7*$E$3</f>
        <v>154</v>
      </c>
      <c r="C27" s="8">
        <f>0.75*$E$3</f>
        <v>165</v>
      </c>
      <c r="D27" s="8">
        <f>0.8*$E$3</f>
        <v>176</v>
      </c>
      <c r="E27" s="8">
        <f>0.85*$E$3</f>
        <v>187</v>
      </c>
      <c r="F27" s="8">
        <f>0.9*$E$3</f>
        <v>198</v>
      </c>
    </row>
    <row r="28" spans="1:6" ht="15">
      <c r="A28" s="7">
        <v>23</v>
      </c>
      <c r="B28" s="8">
        <f>0.75*$E$3</f>
        <v>165</v>
      </c>
      <c r="C28" s="8">
        <f>0.8*$E$3</f>
        <v>176</v>
      </c>
      <c r="D28" s="8">
        <f>0.85*$E$3</f>
        <v>187</v>
      </c>
      <c r="E28" s="8">
        <f>0.9*$E$3</f>
        <v>198</v>
      </c>
      <c r="F28" s="8">
        <f>0.95*$E$3</f>
        <v>209</v>
      </c>
    </row>
    <row r="29" spans="1:6" ht="15">
      <c r="A29" s="7">
        <v>24</v>
      </c>
      <c r="B29" s="8">
        <f>0.8*$E$3</f>
        <v>176</v>
      </c>
      <c r="C29" s="8">
        <f>0.85*$E$3</f>
        <v>187</v>
      </c>
      <c r="D29" s="8">
        <f>0.9*$E$3</f>
        <v>198</v>
      </c>
      <c r="E29" s="8">
        <f>0.95*$E$3</f>
        <v>209</v>
      </c>
      <c r="F29" s="8">
        <f>1*$E$3</f>
        <v>220</v>
      </c>
    </row>
    <row r="30" spans="1:6" ht="15">
      <c r="A30" s="7">
        <v>25</v>
      </c>
      <c r="B30" s="8">
        <f>0.75*$E$3</f>
        <v>165</v>
      </c>
      <c r="C30" s="8">
        <f>0.8*$E$3</f>
        <v>176</v>
      </c>
      <c r="D30" s="8">
        <f>0.85*$E$3</f>
        <v>187</v>
      </c>
      <c r="E30" s="8">
        <f>0.9*$E$3</f>
        <v>198</v>
      </c>
      <c r="F30" s="8">
        <f>0.95*$E$3</f>
        <v>209</v>
      </c>
    </row>
    <row r="31" spans="1:6" ht="15">
      <c r="A31" s="7">
        <v>26</v>
      </c>
      <c r="B31" s="8">
        <f>0.8*$E$3</f>
        <v>176</v>
      </c>
      <c r="C31" s="8">
        <f>0.85*$E$3</f>
        <v>187</v>
      </c>
      <c r="D31" s="8">
        <f>0.9*$E$3</f>
        <v>198</v>
      </c>
      <c r="E31" s="8">
        <f>0.95*$E$3</f>
        <v>209</v>
      </c>
      <c r="F31" s="8">
        <f>1*$E$3</f>
        <v>220</v>
      </c>
    </row>
    <row r="32" spans="1:6" ht="15">
      <c r="A32" s="7">
        <v>27</v>
      </c>
      <c r="B32" s="8">
        <f>0.85*$E$3</f>
        <v>187</v>
      </c>
      <c r="C32" s="8">
        <f>0.9*$E$3</f>
        <v>198</v>
      </c>
      <c r="D32" s="8">
        <f>0.95*$E$3</f>
        <v>209</v>
      </c>
      <c r="E32" s="8">
        <f>1*$E$3</f>
        <v>220</v>
      </c>
      <c r="F32" s="8">
        <f>1.05*$E$3</f>
        <v>231</v>
      </c>
    </row>
    <row r="33" spans="1:7" ht="15">
      <c r="A33" s="7">
        <v>28</v>
      </c>
      <c r="B33" s="8">
        <f>0.8*$E$3</f>
        <v>176</v>
      </c>
      <c r="C33" s="8">
        <f>0.85*$E$3</f>
        <v>187</v>
      </c>
      <c r="D33" s="8">
        <f>0.9*$E$3</f>
        <v>198</v>
      </c>
      <c r="E33" s="8">
        <f>0.95*$E$3</f>
        <v>209</v>
      </c>
      <c r="F33" s="8">
        <f>1*$E$3</f>
        <v>220</v>
      </c>
      <c r="G33" s="9"/>
    </row>
    <row r="34" spans="1:2" ht="15">
      <c r="A34" s="4">
        <v>29</v>
      </c>
      <c r="B34" s="1" t="s">
        <v>32</v>
      </c>
    </row>
  </sheetData>
  <mergeCells count="2">
    <mergeCell ref="A3:D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selection activeCell="B34" sqref="B34"/>
    </sheetView>
  </sheetViews>
  <sheetFormatPr defaultColWidth="9.140625" defaultRowHeight="12.75"/>
  <cols>
    <col min="1" max="1" width="18.7109375" style="1" customWidth="1"/>
    <col min="2" max="2" width="10.8515625" style="1" customWidth="1"/>
    <col min="3" max="3" width="11.00390625" style="1" customWidth="1"/>
    <col min="4" max="4" width="13.8515625" style="1" customWidth="1"/>
    <col min="5" max="5" width="12.8515625" style="1" customWidth="1"/>
    <col min="6" max="6" width="10.7109375" style="1" customWidth="1"/>
    <col min="7" max="16384" width="9.140625" style="1" customWidth="1"/>
  </cols>
  <sheetData>
    <row r="1" spans="1:6" ht="15.75">
      <c r="A1" s="22" t="s">
        <v>33</v>
      </c>
      <c r="B1" s="22"/>
      <c r="C1" s="5">
        <v>36626</v>
      </c>
      <c r="E1" s="1" t="s">
        <v>11</v>
      </c>
      <c r="F1" s="2">
        <f>C1+(14*7)</f>
        <v>36724</v>
      </c>
    </row>
    <row r="2" spans="2:5" ht="15">
      <c r="B2" s="2"/>
      <c r="E2" s="2"/>
    </row>
    <row r="3" spans="1:5" ht="15.75">
      <c r="A3" s="21" t="s">
        <v>34</v>
      </c>
      <c r="B3" s="21"/>
      <c r="C3" s="21"/>
      <c r="D3" s="21"/>
      <c r="E3" s="6">
        <v>250</v>
      </c>
    </row>
    <row r="4" spans="1:6" ht="15">
      <c r="A4" s="9"/>
      <c r="B4" s="9"/>
      <c r="C4" s="9"/>
      <c r="D4" s="9"/>
      <c r="E4" s="9"/>
      <c r="F4" s="9"/>
    </row>
    <row r="5" spans="1:6" ht="15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</row>
    <row r="6" spans="1:6" ht="15">
      <c r="A6" s="7">
        <v>1</v>
      </c>
      <c r="B6" s="8">
        <f>0.35*$E$3</f>
        <v>87.5</v>
      </c>
      <c r="C6" s="8">
        <f>0.4*$E$3</f>
        <v>100</v>
      </c>
      <c r="D6" s="8">
        <f>0.45*$E$3</f>
        <v>112.5</v>
      </c>
      <c r="E6" s="8">
        <f>0.5*$E$3</f>
        <v>125</v>
      </c>
      <c r="F6" s="8">
        <f>0.55*$E$3</f>
        <v>137.5</v>
      </c>
    </row>
    <row r="7" spans="1:6" ht="15">
      <c r="A7" s="7">
        <v>2</v>
      </c>
      <c r="B7" s="8">
        <f>0.4*$E$3</f>
        <v>100</v>
      </c>
      <c r="C7" s="8">
        <f>0.45*$E$3</f>
        <v>112.5</v>
      </c>
      <c r="D7" s="8">
        <f>0.5*$E$3</f>
        <v>125</v>
      </c>
      <c r="E7" s="8">
        <f>0.55*$E$3</f>
        <v>137.5</v>
      </c>
      <c r="F7" s="8">
        <f>0.6*$E$3</f>
        <v>150</v>
      </c>
    </row>
    <row r="8" spans="1:9" ht="15">
      <c r="A8" s="7">
        <v>3</v>
      </c>
      <c r="B8" s="8">
        <f>0.45*$E$3</f>
        <v>112.5</v>
      </c>
      <c r="C8" s="8">
        <f>0.5*$E$3</f>
        <v>125</v>
      </c>
      <c r="D8" s="8">
        <f>0.55*$E$3</f>
        <v>137.5</v>
      </c>
      <c r="E8" s="8">
        <f>0.6*$E$3</f>
        <v>150</v>
      </c>
      <c r="F8" s="8">
        <f>0.65*$E$3</f>
        <v>162.5</v>
      </c>
      <c r="I8" s="9"/>
    </row>
    <row r="9" spans="1:6" ht="15">
      <c r="A9" s="7">
        <v>4</v>
      </c>
      <c r="B9" s="8">
        <f>0.4*$E$3</f>
        <v>100</v>
      </c>
      <c r="C9" s="8">
        <f>0.45*$E$3</f>
        <v>112.5</v>
      </c>
      <c r="D9" s="8">
        <f>0.5*$E$3</f>
        <v>125</v>
      </c>
      <c r="E9" s="8">
        <f>0.55*$E$3</f>
        <v>137.5</v>
      </c>
      <c r="F9" s="8">
        <f>0.6*$E$3</f>
        <v>150</v>
      </c>
    </row>
    <row r="10" spans="1:6" ht="15">
      <c r="A10" s="7">
        <v>5</v>
      </c>
      <c r="B10" s="8">
        <f>0.45*$E$3</f>
        <v>112.5</v>
      </c>
      <c r="C10" s="8">
        <f>0.5*$E$3</f>
        <v>125</v>
      </c>
      <c r="D10" s="8">
        <f>0.55*$E$3</f>
        <v>137.5</v>
      </c>
      <c r="E10" s="8">
        <f>0.6*$E$3</f>
        <v>150</v>
      </c>
      <c r="F10" s="8">
        <f>0.65*$E$3</f>
        <v>162.5</v>
      </c>
    </row>
    <row r="11" spans="1:6" ht="15">
      <c r="A11" s="7">
        <v>6</v>
      </c>
      <c r="B11" s="8">
        <f>0.5*$E$3</f>
        <v>125</v>
      </c>
      <c r="C11" s="8">
        <f>0.55*$E$3</f>
        <v>137.5</v>
      </c>
      <c r="D11" s="8">
        <f>0.6*$E$3</f>
        <v>150</v>
      </c>
      <c r="E11" s="8">
        <f>0.65*$E$3</f>
        <v>162.5</v>
      </c>
      <c r="F11" s="8">
        <f>0.7*$E$3</f>
        <v>175</v>
      </c>
    </row>
    <row r="12" spans="1:6" ht="15">
      <c r="A12" s="7">
        <v>7</v>
      </c>
      <c r="B12" s="8">
        <f>0.45*$E$3</f>
        <v>112.5</v>
      </c>
      <c r="C12" s="8">
        <f>0.5*$E$3</f>
        <v>125</v>
      </c>
      <c r="D12" s="8">
        <f>0.55*$E$3</f>
        <v>137.5</v>
      </c>
      <c r="E12" s="8">
        <f>0.6*$E$3</f>
        <v>150</v>
      </c>
      <c r="F12" s="8">
        <f>0.65*$E$3</f>
        <v>162.5</v>
      </c>
    </row>
    <row r="13" spans="1:6" ht="15">
      <c r="A13" s="7">
        <v>8</v>
      </c>
      <c r="B13" s="8">
        <f>0.5*$E$3</f>
        <v>125</v>
      </c>
      <c r="C13" s="8">
        <f>0.55*$E$3</f>
        <v>137.5</v>
      </c>
      <c r="D13" s="8">
        <f>0.6*$E$3</f>
        <v>150</v>
      </c>
      <c r="E13" s="8">
        <f>0.65*$E$3</f>
        <v>162.5</v>
      </c>
      <c r="F13" s="8">
        <f>0.7*$E$3</f>
        <v>175</v>
      </c>
    </row>
    <row r="14" spans="1:6" ht="15">
      <c r="A14" s="7">
        <v>9</v>
      </c>
      <c r="B14" s="8">
        <f>0.55*$E$3</f>
        <v>137.5</v>
      </c>
      <c r="C14" s="8">
        <f>0.6*$E$3</f>
        <v>150</v>
      </c>
      <c r="D14" s="8">
        <f>0.65*$E$3</f>
        <v>162.5</v>
      </c>
      <c r="E14" s="8">
        <f>0.7*$E$3</f>
        <v>175</v>
      </c>
      <c r="F14" s="8">
        <f>0.75*$E$3</f>
        <v>187.5</v>
      </c>
    </row>
    <row r="15" spans="1:6" ht="15">
      <c r="A15" s="7">
        <v>10</v>
      </c>
      <c r="B15" s="8">
        <f>0.5*$E$3</f>
        <v>125</v>
      </c>
      <c r="C15" s="8">
        <f>0.55*$E$3</f>
        <v>137.5</v>
      </c>
      <c r="D15" s="8">
        <f>0.6*$E$3</f>
        <v>150</v>
      </c>
      <c r="E15" s="8">
        <f>0.65*$E$3</f>
        <v>162.5</v>
      </c>
      <c r="F15" s="8">
        <f>0.7*$E$3</f>
        <v>175</v>
      </c>
    </row>
    <row r="16" spans="1:6" ht="15">
      <c r="A16" s="7">
        <v>11</v>
      </c>
      <c r="B16" s="8">
        <f>0.55*$E$3</f>
        <v>137.5</v>
      </c>
      <c r="C16" s="8">
        <f>0.6*$E$3</f>
        <v>150</v>
      </c>
      <c r="D16" s="8">
        <f>0.65*$E$3</f>
        <v>162.5</v>
      </c>
      <c r="E16" s="8">
        <f>0.7*$E$3</f>
        <v>175</v>
      </c>
      <c r="F16" s="8">
        <f>0.75*$E$3</f>
        <v>187.5</v>
      </c>
    </row>
    <row r="17" spans="1:6" ht="15">
      <c r="A17" s="7">
        <v>12</v>
      </c>
      <c r="B17" s="8">
        <f>0.6*$E$3</f>
        <v>150</v>
      </c>
      <c r="C17" s="8">
        <f>0.65*$E$3</f>
        <v>162.5</v>
      </c>
      <c r="D17" s="8">
        <f>0.7*$E$3</f>
        <v>175</v>
      </c>
      <c r="E17" s="8">
        <f>0.75*$E$3</f>
        <v>187.5</v>
      </c>
      <c r="F17" s="8">
        <f>0.8*$E$3</f>
        <v>200</v>
      </c>
    </row>
    <row r="18" spans="1:6" ht="15">
      <c r="A18" s="7">
        <v>13</v>
      </c>
      <c r="B18" s="8">
        <f>0.55*$E$3</f>
        <v>137.5</v>
      </c>
      <c r="C18" s="8">
        <f>0.6*$E$3</f>
        <v>150</v>
      </c>
      <c r="D18" s="8">
        <f>0.65*$E$3</f>
        <v>162.5</v>
      </c>
      <c r="E18" s="8">
        <f>0.7*$E$3</f>
        <v>175</v>
      </c>
      <c r="F18" s="8">
        <f>0.75*$E$3</f>
        <v>187.5</v>
      </c>
    </row>
    <row r="19" spans="1:6" ht="15">
      <c r="A19" s="7">
        <v>14</v>
      </c>
      <c r="B19" s="8">
        <f>0.6*$E$3</f>
        <v>150</v>
      </c>
      <c r="C19" s="8">
        <f>0.65*$E$3</f>
        <v>162.5</v>
      </c>
      <c r="D19" s="8">
        <f>0.7*$E$3</f>
        <v>175</v>
      </c>
      <c r="E19" s="8">
        <f>0.75*$E$3</f>
        <v>187.5</v>
      </c>
      <c r="F19" s="8">
        <f>0.8*$E$3</f>
        <v>200</v>
      </c>
    </row>
    <row r="20" spans="1:6" ht="15">
      <c r="A20" s="7">
        <v>15</v>
      </c>
      <c r="B20" s="8">
        <f>0.65*$E$3</f>
        <v>162.5</v>
      </c>
      <c r="C20" s="8">
        <f>0.7*$E$3</f>
        <v>175</v>
      </c>
      <c r="D20" s="8">
        <f>0.75*$E$3</f>
        <v>187.5</v>
      </c>
      <c r="E20" s="8">
        <f>0.8*$E$3</f>
        <v>200</v>
      </c>
      <c r="F20" s="8">
        <f>0.85*$E$3</f>
        <v>212.5</v>
      </c>
    </row>
    <row r="21" spans="1:6" ht="15">
      <c r="A21" s="7">
        <v>16</v>
      </c>
      <c r="B21" s="8">
        <f>0.6*$E$3</f>
        <v>150</v>
      </c>
      <c r="C21" s="8">
        <f>0.65*$E$3</f>
        <v>162.5</v>
      </c>
      <c r="D21" s="8">
        <f>0.7*$E$3</f>
        <v>175</v>
      </c>
      <c r="E21" s="8">
        <f>0.75*$E$3</f>
        <v>187.5</v>
      </c>
      <c r="F21" s="8">
        <f>0.8*$E$3</f>
        <v>200</v>
      </c>
    </row>
    <row r="22" spans="1:6" ht="15">
      <c r="A22" s="7">
        <v>17</v>
      </c>
      <c r="B22" s="8">
        <f>0.65*$E$3</f>
        <v>162.5</v>
      </c>
      <c r="C22" s="8">
        <f>0.7*$E$3</f>
        <v>175</v>
      </c>
      <c r="D22" s="8">
        <f>0.75*$E$3</f>
        <v>187.5</v>
      </c>
      <c r="E22" s="8">
        <f>0.8*$E$3</f>
        <v>200</v>
      </c>
      <c r="F22" s="8">
        <f>0.85*$E$3</f>
        <v>212.5</v>
      </c>
    </row>
    <row r="23" spans="1:6" ht="15">
      <c r="A23" s="7">
        <v>18</v>
      </c>
      <c r="B23" s="8">
        <f>0.7*$E$3</f>
        <v>175</v>
      </c>
      <c r="C23" s="8">
        <f>0.75*$E$3</f>
        <v>187.5</v>
      </c>
      <c r="D23" s="8">
        <f>0.8*$E$3</f>
        <v>200</v>
      </c>
      <c r="E23" s="8">
        <f>0.85*$E$3</f>
        <v>212.5</v>
      </c>
      <c r="F23" s="8">
        <f>0.9*$E$3</f>
        <v>225</v>
      </c>
    </row>
    <row r="24" spans="1:6" ht="15">
      <c r="A24" s="7">
        <v>19</v>
      </c>
      <c r="B24" s="8">
        <f>0.65*$E$3</f>
        <v>162.5</v>
      </c>
      <c r="C24" s="8">
        <f>0.7*$E$3</f>
        <v>175</v>
      </c>
      <c r="D24" s="8">
        <f>0.75*$E$3</f>
        <v>187.5</v>
      </c>
      <c r="E24" s="8">
        <f>0.8*$E$3</f>
        <v>200</v>
      </c>
      <c r="F24" s="8">
        <f>0.85*$E$3</f>
        <v>212.5</v>
      </c>
    </row>
    <row r="25" spans="1:6" ht="15">
      <c r="A25" s="7">
        <v>20</v>
      </c>
      <c r="B25" s="8">
        <f>0.7*$E$3</f>
        <v>175</v>
      </c>
      <c r="C25" s="8">
        <f>0.75*$E$3</f>
        <v>187.5</v>
      </c>
      <c r="D25" s="8">
        <f>0.8*$E$3</f>
        <v>200</v>
      </c>
      <c r="E25" s="8">
        <f>0.85*$E$3</f>
        <v>212.5</v>
      </c>
      <c r="F25" s="8">
        <f>0.9*$E$3</f>
        <v>225</v>
      </c>
    </row>
    <row r="26" spans="1:6" ht="15">
      <c r="A26" s="7">
        <v>21</v>
      </c>
      <c r="B26" s="8">
        <f>0.75*$E$3</f>
        <v>187.5</v>
      </c>
      <c r="C26" s="8">
        <f>0.8*$E$3</f>
        <v>200</v>
      </c>
      <c r="D26" s="8">
        <f>0.85*$E$3</f>
        <v>212.5</v>
      </c>
      <c r="E26" s="8">
        <f>0.9*$E$3</f>
        <v>225</v>
      </c>
      <c r="F26" s="8">
        <f>0.95*$E$3</f>
        <v>237.5</v>
      </c>
    </row>
    <row r="27" spans="1:6" ht="15">
      <c r="A27" s="7">
        <v>22</v>
      </c>
      <c r="B27" s="8">
        <f>0.7*$E$3</f>
        <v>175</v>
      </c>
      <c r="C27" s="8">
        <f>0.75*$E$3</f>
        <v>187.5</v>
      </c>
      <c r="D27" s="8">
        <f>0.8*$E$3</f>
        <v>200</v>
      </c>
      <c r="E27" s="8">
        <f>0.85*$E$3</f>
        <v>212.5</v>
      </c>
      <c r="F27" s="8">
        <f>0.9*$E$3</f>
        <v>225</v>
      </c>
    </row>
    <row r="28" spans="1:6" ht="15">
      <c r="A28" s="7">
        <v>23</v>
      </c>
      <c r="B28" s="8">
        <f>0.75*$E$3</f>
        <v>187.5</v>
      </c>
      <c r="C28" s="8">
        <f>0.8*$E$3</f>
        <v>200</v>
      </c>
      <c r="D28" s="8">
        <f>0.85*$E$3</f>
        <v>212.5</v>
      </c>
      <c r="E28" s="8">
        <f>0.9*$E$3</f>
        <v>225</v>
      </c>
      <c r="F28" s="8">
        <f>0.95*$E$3</f>
        <v>237.5</v>
      </c>
    </row>
    <row r="29" spans="1:6" ht="15">
      <c r="A29" s="7">
        <v>24</v>
      </c>
      <c r="B29" s="8">
        <f>0.8*$E$3</f>
        <v>200</v>
      </c>
      <c r="C29" s="8">
        <f>0.85*$E$3</f>
        <v>212.5</v>
      </c>
      <c r="D29" s="8">
        <f>0.9*$E$3</f>
        <v>225</v>
      </c>
      <c r="E29" s="8">
        <f>0.95*$E$3</f>
        <v>237.5</v>
      </c>
      <c r="F29" s="8">
        <f>1*$E$3</f>
        <v>250</v>
      </c>
    </row>
    <row r="30" spans="1:6" ht="15">
      <c r="A30" s="7">
        <v>25</v>
      </c>
      <c r="B30" s="8">
        <f>0.75*$E$3</f>
        <v>187.5</v>
      </c>
      <c r="C30" s="8">
        <f>0.8*$E$3</f>
        <v>200</v>
      </c>
      <c r="D30" s="8">
        <f>0.85*$E$3</f>
        <v>212.5</v>
      </c>
      <c r="E30" s="8">
        <f>0.9*$E$3</f>
        <v>225</v>
      </c>
      <c r="F30" s="8">
        <f>0.95*$E$3</f>
        <v>237.5</v>
      </c>
    </row>
    <row r="31" spans="1:6" ht="15">
      <c r="A31" s="7">
        <v>26</v>
      </c>
      <c r="B31" s="8">
        <f>0.8*$E$3</f>
        <v>200</v>
      </c>
      <c r="C31" s="8">
        <f>0.85*$E$3</f>
        <v>212.5</v>
      </c>
      <c r="D31" s="8">
        <f>0.9*$E$3</f>
        <v>225</v>
      </c>
      <c r="E31" s="8">
        <f>0.95*$E$3</f>
        <v>237.5</v>
      </c>
      <c r="F31" s="8">
        <f>1*$E$3</f>
        <v>250</v>
      </c>
    </row>
    <row r="32" spans="1:6" ht="15">
      <c r="A32" s="7">
        <v>27</v>
      </c>
      <c r="B32" s="8">
        <f>0.85*$E$3</f>
        <v>212.5</v>
      </c>
      <c r="C32" s="8">
        <f>0.9*$E$3</f>
        <v>225</v>
      </c>
      <c r="D32" s="8">
        <f>0.95*$E$3</f>
        <v>237.5</v>
      </c>
      <c r="E32" s="8">
        <f>1*$E$3</f>
        <v>250</v>
      </c>
      <c r="F32" s="8">
        <f>1.05*$E$3</f>
        <v>262.5</v>
      </c>
    </row>
    <row r="33" spans="1:7" ht="15">
      <c r="A33" s="7">
        <v>28</v>
      </c>
      <c r="B33" s="8">
        <f>0.8*$E$3</f>
        <v>200</v>
      </c>
      <c r="C33" s="8">
        <f>0.85*$E$3</f>
        <v>212.5</v>
      </c>
      <c r="D33" s="8">
        <f>0.9*$E$3</f>
        <v>225</v>
      </c>
      <c r="E33" s="8">
        <f>0.95*$E$3</f>
        <v>237.5</v>
      </c>
      <c r="F33" s="8">
        <f>1*$E$3</f>
        <v>250</v>
      </c>
      <c r="G33" s="9"/>
    </row>
    <row r="34" spans="1:2" ht="15">
      <c r="A34" s="4">
        <v>29</v>
      </c>
      <c r="B34" s="1" t="s">
        <v>35</v>
      </c>
    </row>
  </sheetData>
  <mergeCells count="2">
    <mergeCell ref="A3:D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Pearse-Pearson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Vaughn Numrych</dc:creator>
  <cp:keywords/>
  <dc:description/>
  <cp:lastModifiedBy>eugene7</cp:lastModifiedBy>
  <cp:lastPrinted>2000-07-30T18:49:13Z</cp:lastPrinted>
  <dcterms:created xsi:type="dcterms:W3CDTF">2000-03-13T21:08:35Z</dcterms:created>
  <dcterms:modified xsi:type="dcterms:W3CDTF">2002-02-19T10:50:09Z</dcterms:modified>
  <cp:category/>
  <cp:version/>
  <cp:contentType/>
  <cp:contentStatus/>
</cp:coreProperties>
</file>